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Profiles\Profiles\a.pronchatova\Desktop\СПЕЦНАДБАВКА\Отчеты\ОТЧЕТ РЭК ТЭК\2022\4-й квартал\"/>
    </mc:Choice>
  </mc:AlternateContent>
  <bookViews>
    <workbookView xWindow="0" yWindow="0" windowWidth="28800" windowHeight="11400"/>
  </bookViews>
  <sheets>
    <sheet name="Лист1" sheetId="1" r:id="rId1"/>
  </sheets>
  <definedNames>
    <definedName name="_xlnm.Print_Area" localSheetId="0">Лист1!$B$2:$N$66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K58" i="1"/>
  <c r="J58" i="1"/>
  <c r="H58" i="1"/>
  <c r="G58" i="1"/>
  <c r="F58" i="1"/>
  <c r="K53" i="1"/>
  <c r="K52" i="1"/>
  <c r="K41" i="1"/>
  <c r="K40" i="1"/>
  <c r="K45" i="1" l="1"/>
  <c r="K25" i="1"/>
  <c r="K17" i="1" l="1"/>
  <c r="K37" i="1"/>
  <c r="K36" i="1"/>
  <c r="K28" i="1"/>
  <c r="K20" i="1"/>
  <c r="K24" i="1" l="1"/>
  <c r="K39" i="1" l="1"/>
  <c r="K18" i="1" l="1"/>
  <c r="K22" i="1"/>
  <c r="K23" i="1"/>
  <c r="K26" i="1"/>
  <c r="K27" i="1"/>
  <c r="K30" i="1"/>
  <c r="K31" i="1"/>
  <c r="K34" i="1"/>
  <c r="K35" i="1"/>
  <c r="K38" i="1"/>
  <c r="K42" i="1"/>
  <c r="K43" i="1"/>
  <c r="K46" i="1"/>
  <c r="K47" i="1"/>
  <c r="K50" i="1"/>
  <c r="K51" i="1"/>
  <c r="K55" i="1"/>
  <c r="K15" i="1"/>
  <c r="K14" i="1"/>
  <c r="N18" i="1" l="1"/>
  <c r="N22" i="1"/>
  <c r="N26" i="1"/>
  <c r="N30" i="1"/>
  <c r="N34" i="1"/>
  <c r="N38" i="1"/>
  <c r="N42" i="1"/>
  <c r="N46" i="1"/>
  <c r="N50" i="1"/>
  <c r="N54" i="1"/>
  <c r="N14" i="1"/>
  <c r="M58" i="1" l="1"/>
  <c r="N58" i="1" l="1"/>
</calcChain>
</file>

<file path=xl/sharedStrings.xml><?xml version="1.0" encoding="utf-8"?>
<sst xmlns="http://schemas.openxmlformats.org/spreadsheetml/2006/main" count="217" uniqueCount="41">
  <si>
    <t>КВАРТАЛЬНЫЙ ОТЧЕТ</t>
  </si>
  <si>
    <t xml:space="preserve">об использовании средств при реализации объектов </t>
  </si>
  <si>
    <t>строительства</t>
  </si>
  <si>
    <t>(наименование ГРО)</t>
  </si>
  <si>
    <t xml:space="preserve"> финансируемых за счет средств специальных надбавок </t>
  </si>
  <si>
    <t xml:space="preserve">к тарифам на услуги по транспортировке газа </t>
  </si>
  <si>
    <t xml:space="preserve">Квартал </t>
  </si>
  <si>
    <t xml:space="preserve">Выполнено работ, тыс. рублей </t>
  </si>
  <si>
    <t xml:space="preserve">Источники финансирования </t>
  </si>
  <si>
    <t xml:space="preserve">ПИР </t>
  </si>
  <si>
    <t xml:space="preserve">материа-лы и обору-дование </t>
  </si>
  <si>
    <t xml:space="preserve">СМР </t>
  </si>
  <si>
    <t xml:space="preserve">регис-трация </t>
  </si>
  <si>
    <t>прочие</t>
  </si>
  <si>
    <t>итого</t>
  </si>
  <si>
    <t xml:space="preserve">спец-надбавка </t>
  </si>
  <si>
    <t xml:space="preserve">итого </t>
  </si>
  <si>
    <t>Итого</t>
  </si>
  <si>
    <t>АО "Газпром газораспределение Краснодар",</t>
  </si>
  <si>
    <t xml:space="preserve">Наименование объекта строительства </t>
  </si>
  <si>
    <t xml:space="preserve">№ п/п </t>
  </si>
  <si>
    <t>-</t>
  </si>
  <si>
    <t>Главный бухгалтер</t>
  </si>
  <si>
    <t>АО "Газпром газораспределение Краснодар"</t>
  </si>
  <si>
    <t>С.А. Кутьина</t>
  </si>
  <si>
    <t>по строительству и инвестициям</t>
  </si>
  <si>
    <t xml:space="preserve">АО "Газпром газораспределение Краснодар"                                                                                                                      </t>
  </si>
  <si>
    <t>Регулятор-ный контракт</t>
  </si>
  <si>
    <t>Межпоселковый газопровод высокого давления от с. Береговое  до с. Возрождение г. Геленджик</t>
  </si>
  <si>
    <t>по газораспределительным сетям, за 2022 год</t>
  </si>
  <si>
    <t>И.о. заместителя генерального директора</t>
  </si>
  <si>
    <t>Газопроводы высокого, среднего и низкого давления в п. Головинка г. Сочи</t>
  </si>
  <si>
    <t>Газопроводы высокого и низкого давления в 
п. Якорная Щель г. Сочи</t>
  </si>
  <si>
    <t>Распределительные газопроводы среднего и низкого давления по ул. Кирова, ул. Красногвардейская, ул. Полевая от ул. Красных Партизан до ул. Котовского г. Геленджик</t>
  </si>
  <si>
    <t xml:space="preserve">Расширение системы газоснабжения х. Гарбузовая Балка Брюховецкого района
</t>
  </si>
  <si>
    <t xml:space="preserve">Расширение системы газоснабжения станицы ст. Ленинградской Ленинградского района
</t>
  </si>
  <si>
    <t>Газораспределительные сети ст. Старомышастовская Динского района</t>
  </si>
  <si>
    <t>Газораспределительные сети п. Лоо г. Сочи</t>
  </si>
  <si>
    <t xml:space="preserve">Газопровод высокого давления 1-й категории от ГГРП-4 до проектируемого ГГРП г. Краснодара
(1-й этап)  </t>
  </si>
  <si>
    <t>Газопровод высокого и среднего давления к 
п. Вардане Лазаревского района г. Сочи</t>
  </si>
  <si>
    <t>Р.Т. Кушу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</si>
</sst>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6" fillId="0" borderId="0" xfId="0" applyFont="1"/>
    <xf numFmtId="0" fontId="2" fillId="0" borderId="0" xfId="0" applyFont="1" applyFill="1"/>
    <xf numFmtId="0" fontId="7" fillId="0" borderId="0" xfId="0" applyFont="1"/>
    <xf numFmtId="0" fontId="7" fillId="0" borderId="0" xfId="0" applyFont="1" applyFill="1"/>
    <xf numFmtId="0" fontId="3" fillId="0" borderId="0" xfId="0" applyFont="1"/>
    <xf numFmtId="0" fontId="3" fillId="0" borderId="0" xfId="0" applyFont="1" applyFill="1"/>
    <xf numFmtId="164" fontId="5" fillId="0" borderId="7" xfId="1" applyNumberFormat="1" applyFont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5" fillId="4" borderId="7" xfId="1" applyNumberFormat="1" applyFont="1" applyFill="1" applyBorder="1" applyAlignment="1">
      <alignment horizontal="center" vertical="center" wrapText="1"/>
    </xf>
    <xf numFmtId="164" fontId="5" fillId="5" borderId="7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4" borderId="7" xfId="1" applyNumberFormat="1" applyFont="1" applyFill="1" applyBorder="1" applyAlignment="1">
      <alignment horizontal="center" wrapText="1"/>
    </xf>
    <xf numFmtId="0" fontId="0" fillId="0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66"/>
  <sheetViews>
    <sheetView tabSelected="1" view="pageBreakPreview" topLeftCell="A27" zoomScale="70" zoomScaleNormal="100" zoomScaleSheetLayoutView="70" workbookViewId="0">
      <selection activeCell="N58" sqref="N58"/>
    </sheetView>
  </sheetViews>
  <sheetFormatPr defaultRowHeight="15" x14ac:dyDescent="0.25"/>
  <cols>
    <col min="3" max="3" width="8.7109375" customWidth="1"/>
    <col min="4" max="4" width="54.85546875" style="1" customWidth="1"/>
    <col min="6" max="6" width="12" customWidth="1"/>
    <col min="7" max="8" width="11.28515625" bestFit="1" customWidth="1"/>
    <col min="9" max="9" width="9.5703125" bestFit="1" customWidth="1"/>
    <col min="10" max="10" width="11.42578125" bestFit="1" customWidth="1"/>
    <col min="11" max="11" width="11.7109375" customWidth="1"/>
    <col min="12" max="12" width="12.42578125" bestFit="1" customWidth="1"/>
    <col min="13" max="13" width="12" customWidth="1"/>
    <col min="14" max="14" width="12.42578125" customWidth="1"/>
  </cols>
  <sheetData>
    <row r="2" spans="3:14" ht="18.75" x14ac:dyDescent="0.25"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3:14" ht="18.75" x14ac:dyDescent="0.25">
      <c r="C3" s="45" t="s"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3:14" ht="18.75" x14ac:dyDescent="0.25">
      <c r="C4" s="45" t="s">
        <v>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3:14" ht="18.75" x14ac:dyDescent="0.25">
      <c r="C5" s="45" t="s">
        <v>18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3:14" x14ac:dyDescent="0.25">
      <c r="C6" s="46" t="s">
        <v>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3:14" ht="18.75" x14ac:dyDescent="0.25">
      <c r="C7" s="45" t="s">
        <v>4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3:14" ht="18.75" x14ac:dyDescent="0.25">
      <c r="C8" s="45" t="s">
        <v>5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3:14" ht="18.75" x14ac:dyDescent="0.25">
      <c r="C9" s="45" t="s">
        <v>29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3:14" ht="16.5" thickBot="1" x14ac:dyDescent="0.3">
      <c r="C10" s="2"/>
    </row>
    <row r="11" spans="3:14" ht="16.5" thickBot="1" x14ac:dyDescent="0.3">
      <c r="C11" s="47" t="s">
        <v>20</v>
      </c>
      <c r="D11" s="47" t="s">
        <v>19</v>
      </c>
      <c r="E11" s="47" t="s">
        <v>6</v>
      </c>
      <c r="F11" s="37" t="s">
        <v>7</v>
      </c>
      <c r="G11" s="50"/>
      <c r="H11" s="50"/>
      <c r="I11" s="50"/>
      <c r="J11" s="50"/>
      <c r="K11" s="38"/>
      <c r="L11" s="37" t="s">
        <v>8</v>
      </c>
      <c r="M11" s="50"/>
      <c r="N11" s="38"/>
    </row>
    <row r="12" spans="3:14" ht="71.25" customHeight="1" thickBot="1" x14ac:dyDescent="0.3">
      <c r="C12" s="48"/>
      <c r="D12" s="48"/>
      <c r="E12" s="49"/>
      <c r="F12" s="3" t="s">
        <v>9</v>
      </c>
      <c r="G12" s="3" t="s">
        <v>10</v>
      </c>
      <c r="H12" s="3" t="s">
        <v>11</v>
      </c>
      <c r="I12" s="4" t="s">
        <v>12</v>
      </c>
      <c r="J12" s="3" t="s">
        <v>13</v>
      </c>
      <c r="K12" s="4" t="s">
        <v>14</v>
      </c>
      <c r="L12" s="3" t="s">
        <v>15</v>
      </c>
      <c r="M12" s="3" t="s">
        <v>27</v>
      </c>
      <c r="N12" s="4" t="s">
        <v>16</v>
      </c>
    </row>
    <row r="13" spans="3:14" ht="16.5" thickBot="1" x14ac:dyDescent="0.3">
      <c r="C13" s="7">
        <v>1</v>
      </c>
      <c r="D13" s="21">
        <v>2</v>
      </c>
      <c r="E13" s="8">
        <v>3</v>
      </c>
      <c r="F13" s="8">
        <v>4</v>
      </c>
      <c r="G13" s="8">
        <v>5</v>
      </c>
      <c r="H13" s="8">
        <v>6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</row>
    <row r="14" spans="3:14" ht="15.75" customHeight="1" thickBot="1" x14ac:dyDescent="0.3">
      <c r="C14" s="39">
        <v>1</v>
      </c>
      <c r="D14" s="42" t="s">
        <v>34</v>
      </c>
      <c r="E14" s="6">
        <v>1</v>
      </c>
      <c r="F14" s="19">
        <v>100.57</v>
      </c>
      <c r="G14" s="19" t="s">
        <v>21</v>
      </c>
      <c r="H14" s="19" t="s">
        <v>21</v>
      </c>
      <c r="I14" s="19" t="s">
        <v>21</v>
      </c>
      <c r="J14" s="19" t="s">
        <v>21</v>
      </c>
      <c r="K14" s="20">
        <f>SUM(F14:J14)</f>
        <v>100.57</v>
      </c>
      <c r="L14" s="31">
        <v>3823</v>
      </c>
      <c r="M14" s="34" t="s">
        <v>21</v>
      </c>
      <c r="N14" s="31">
        <f>SUM(L14:M14)</f>
        <v>3823</v>
      </c>
    </row>
    <row r="15" spans="3:14" ht="15.75" customHeight="1" thickBot="1" x14ac:dyDescent="0.3">
      <c r="C15" s="40"/>
      <c r="D15" s="43"/>
      <c r="E15" s="27">
        <v>2</v>
      </c>
      <c r="F15" s="20" t="s">
        <v>21</v>
      </c>
      <c r="G15" s="20" t="s">
        <v>21</v>
      </c>
      <c r="H15" s="20" t="s">
        <v>21</v>
      </c>
      <c r="I15" s="20" t="s">
        <v>21</v>
      </c>
      <c r="J15" s="20" t="s">
        <v>21</v>
      </c>
      <c r="K15" s="20">
        <f>SUM(F15:J15)</f>
        <v>0</v>
      </c>
      <c r="L15" s="32"/>
      <c r="M15" s="35"/>
      <c r="N15" s="32"/>
    </row>
    <row r="16" spans="3:14" ht="18.75" customHeight="1" thickBot="1" x14ac:dyDescent="0.3">
      <c r="C16" s="40"/>
      <c r="D16" s="43"/>
      <c r="E16" s="27">
        <v>3</v>
      </c>
      <c r="F16" s="20">
        <v>101</v>
      </c>
      <c r="G16" s="20" t="s">
        <v>21</v>
      </c>
      <c r="H16" s="20" t="s">
        <v>21</v>
      </c>
      <c r="I16" s="20" t="s">
        <v>21</v>
      </c>
      <c r="J16" s="20" t="s">
        <v>21</v>
      </c>
      <c r="K16" s="20">
        <v>101</v>
      </c>
      <c r="L16" s="32"/>
      <c r="M16" s="35"/>
      <c r="N16" s="32"/>
    </row>
    <row r="17" spans="3:14" ht="18.75" customHeight="1" thickBot="1" x14ac:dyDescent="0.3">
      <c r="C17" s="41"/>
      <c r="D17" s="44"/>
      <c r="E17" s="25">
        <v>4</v>
      </c>
      <c r="F17" s="29" t="s">
        <v>21</v>
      </c>
      <c r="G17" s="29">
        <v>95</v>
      </c>
      <c r="H17" s="29" t="s">
        <v>21</v>
      </c>
      <c r="I17" s="29" t="s">
        <v>21</v>
      </c>
      <c r="J17" s="29">
        <v>4.9000000000000004</v>
      </c>
      <c r="K17" s="30">
        <f>J17+G17</f>
        <v>99.9</v>
      </c>
      <c r="L17" s="33"/>
      <c r="M17" s="36"/>
      <c r="N17" s="33"/>
    </row>
    <row r="18" spans="3:14" ht="15.75" customHeight="1" thickBot="1" x14ac:dyDescent="0.3">
      <c r="C18" s="39">
        <v>2</v>
      </c>
      <c r="D18" s="42" t="s">
        <v>35</v>
      </c>
      <c r="E18" s="6">
        <v>1</v>
      </c>
      <c r="F18" s="19">
        <v>24.61</v>
      </c>
      <c r="G18" s="19" t="s">
        <v>21</v>
      </c>
      <c r="H18" s="19" t="s">
        <v>21</v>
      </c>
      <c r="I18" s="19" t="s">
        <v>21</v>
      </c>
      <c r="J18" s="19" t="s">
        <v>21</v>
      </c>
      <c r="K18" s="26">
        <f t="shared" ref="K18:K55" si="0">SUM(F18:J18)</f>
        <v>24.61</v>
      </c>
      <c r="L18" s="31">
        <v>6370</v>
      </c>
      <c r="M18" s="34" t="s">
        <v>21</v>
      </c>
      <c r="N18" s="31">
        <f t="shared" ref="N18:N54" si="1">SUM(L18:M18)</f>
        <v>6370</v>
      </c>
    </row>
    <row r="19" spans="3:14" ht="15.75" customHeight="1" thickBot="1" x14ac:dyDescent="0.3">
      <c r="C19" s="40"/>
      <c r="D19" s="43"/>
      <c r="E19" s="27">
        <v>2</v>
      </c>
      <c r="F19" s="20">
        <v>48</v>
      </c>
      <c r="G19" s="20" t="s">
        <v>21</v>
      </c>
      <c r="H19" s="20" t="s">
        <v>21</v>
      </c>
      <c r="I19" s="20" t="s">
        <v>21</v>
      </c>
      <c r="J19" s="19" t="s">
        <v>21</v>
      </c>
      <c r="K19" s="20">
        <v>48</v>
      </c>
      <c r="L19" s="32"/>
      <c r="M19" s="35"/>
      <c r="N19" s="32"/>
    </row>
    <row r="20" spans="3:14" ht="22.5" customHeight="1" thickBot="1" x14ac:dyDescent="0.3">
      <c r="C20" s="40"/>
      <c r="D20" s="43"/>
      <c r="E20" s="27">
        <v>3</v>
      </c>
      <c r="F20" s="20">
        <v>9.6999999999999993</v>
      </c>
      <c r="G20" s="20">
        <v>3523</v>
      </c>
      <c r="H20" s="20">
        <v>489</v>
      </c>
      <c r="I20" s="20" t="s">
        <v>21</v>
      </c>
      <c r="J20" s="20">
        <v>228</v>
      </c>
      <c r="K20" s="20">
        <f>F20+G20+H20+J20</f>
        <v>4249.7</v>
      </c>
      <c r="L20" s="32"/>
      <c r="M20" s="35"/>
      <c r="N20" s="32"/>
    </row>
    <row r="21" spans="3:14" ht="22.5" customHeight="1" thickBot="1" x14ac:dyDescent="0.3">
      <c r="C21" s="41"/>
      <c r="D21" s="44"/>
      <c r="E21" s="25">
        <v>4</v>
      </c>
      <c r="F21" s="30" t="s">
        <v>21</v>
      </c>
      <c r="G21" s="30">
        <v>287.52999999999997</v>
      </c>
      <c r="H21" s="30">
        <v>268.86</v>
      </c>
      <c r="I21" s="30" t="s">
        <v>21</v>
      </c>
      <c r="J21" s="30">
        <v>33.04</v>
      </c>
      <c r="K21" s="30">
        <v>590</v>
      </c>
      <c r="L21" s="33"/>
      <c r="M21" s="36"/>
      <c r="N21" s="33"/>
    </row>
    <row r="22" spans="3:14" ht="15.75" customHeight="1" thickBot="1" x14ac:dyDescent="0.3">
      <c r="C22" s="39">
        <v>3</v>
      </c>
      <c r="D22" s="42" t="s">
        <v>36</v>
      </c>
      <c r="E22" s="6">
        <v>1</v>
      </c>
      <c r="F22" s="19">
        <v>838.97</v>
      </c>
      <c r="G22" s="19">
        <v>6833</v>
      </c>
      <c r="H22" s="19">
        <v>3150.63</v>
      </c>
      <c r="I22" s="19" t="s">
        <v>21</v>
      </c>
      <c r="J22" s="19">
        <v>1874.33</v>
      </c>
      <c r="K22" s="26">
        <f t="shared" si="0"/>
        <v>12696.93</v>
      </c>
      <c r="L22" s="31">
        <v>110000</v>
      </c>
      <c r="M22" s="34" t="s">
        <v>21</v>
      </c>
      <c r="N22" s="31">
        <f t="shared" si="1"/>
        <v>110000</v>
      </c>
    </row>
    <row r="23" spans="3:14" ht="15.75" customHeight="1" thickBot="1" x14ac:dyDescent="0.3">
      <c r="C23" s="40"/>
      <c r="D23" s="43"/>
      <c r="E23" s="27">
        <v>2</v>
      </c>
      <c r="F23" s="20">
        <v>2126.2399999999998</v>
      </c>
      <c r="G23" s="20">
        <v>8589.61</v>
      </c>
      <c r="H23" s="20">
        <v>5243.6949999999997</v>
      </c>
      <c r="I23" s="20" t="s">
        <v>21</v>
      </c>
      <c r="J23" s="20">
        <v>2199.6750000000002</v>
      </c>
      <c r="K23" s="20">
        <f t="shared" si="0"/>
        <v>18159.22</v>
      </c>
      <c r="L23" s="32"/>
      <c r="M23" s="35"/>
      <c r="N23" s="32"/>
    </row>
    <row r="24" spans="3:14" ht="22.5" customHeight="1" thickBot="1" x14ac:dyDescent="0.3">
      <c r="C24" s="40"/>
      <c r="D24" s="43"/>
      <c r="E24" s="27">
        <v>3</v>
      </c>
      <c r="F24" s="20">
        <v>1682</v>
      </c>
      <c r="G24" s="20">
        <v>12227</v>
      </c>
      <c r="H24" s="20">
        <v>4705</v>
      </c>
      <c r="I24" s="20" t="s">
        <v>21</v>
      </c>
      <c r="J24" s="20">
        <v>1884</v>
      </c>
      <c r="K24" s="20">
        <f>F24+G24+H24+J24</f>
        <v>20498</v>
      </c>
      <c r="L24" s="32"/>
      <c r="M24" s="35"/>
      <c r="N24" s="32"/>
    </row>
    <row r="25" spans="3:14" ht="22.5" customHeight="1" thickBot="1" x14ac:dyDescent="0.3">
      <c r="C25" s="41"/>
      <c r="D25" s="44"/>
      <c r="E25" s="25">
        <v>4</v>
      </c>
      <c r="F25" s="30">
        <v>4669.16</v>
      </c>
      <c r="G25" s="30">
        <v>10652.7</v>
      </c>
      <c r="H25" s="30">
        <v>5227.87</v>
      </c>
      <c r="I25" s="30" t="s">
        <v>21</v>
      </c>
      <c r="J25" s="30">
        <v>1611.53</v>
      </c>
      <c r="K25" s="30">
        <f>F25+G25+H25+J25</f>
        <v>22161.26</v>
      </c>
      <c r="L25" s="33"/>
      <c r="M25" s="36"/>
      <c r="N25" s="33"/>
    </row>
    <row r="26" spans="3:14" ht="15.75" customHeight="1" thickBot="1" x14ac:dyDescent="0.3">
      <c r="C26" s="39">
        <v>4</v>
      </c>
      <c r="D26" s="42" t="s">
        <v>31</v>
      </c>
      <c r="E26" s="6">
        <v>1</v>
      </c>
      <c r="F26" s="19">
        <v>1267.47</v>
      </c>
      <c r="G26" s="19" t="s">
        <v>21</v>
      </c>
      <c r="H26" s="19" t="s">
        <v>21</v>
      </c>
      <c r="I26" s="19" t="s">
        <v>21</v>
      </c>
      <c r="J26" s="19" t="s">
        <v>21</v>
      </c>
      <c r="K26" s="26">
        <f t="shared" si="0"/>
        <v>1267.47</v>
      </c>
      <c r="L26" s="31">
        <v>2962</v>
      </c>
      <c r="M26" s="34" t="s">
        <v>21</v>
      </c>
      <c r="N26" s="31">
        <f t="shared" si="1"/>
        <v>2962</v>
      </c>
    </row>
    <row r="27" spans="3:14" ht="15.75" customHeight="1" thickBot="1" x14ac:dyDescent="0.3">
      <c r="C27" s="40"/>
      <c r="D27" s="43"/>
      <c r="E27" s="27">
        <v>2</v>
      </c>
      <c r="F27" s="20" t="s">
        <v>21</v>
      </c>
      <c r="G27" s="20" t="s">
        <v>21</v>
      </c>
      <c r="H27" s="20" t="s">
        <v>21</v>
      </c>
      <c r="I27" s="20" t="s">
        <v>21</v>
      </c>
      <c r="J27" s="20" t="s">
        <v>21</v>
      </c>
      <c r="K27" s="20">
        <f t="shared" si="0"/>
        <v>0</v>
      </c>
      <c r="L27" s="32"/>
      <c r="M27" s="35"/>
      <c r="N27" s="32"/>
    </row>
    <row r="28" spans="3:14" ht="23.25" customHeight="1" thickBot="1" x14ac:dyDescent="0.3">
      <c r="C28" s="40"/>
      <c r="D28" s="43"/>
      <c r="E28" s="27">
        <v>3</v>
      </c>
      <c r="F28" s="20" t="s">
        <v>21</v>
      </c>
      <c r="G28" s="20" t="s">
        <v>21</v>
      </c>
      <c r="H28" s="20" t="s">
        <v>21</v>
      </c>
      <c r="I28" s="20" t="s">
        <v>21</v>
      </c>
      <c r="J28" s="20" t="s">
        <v>21</v>
      </c>
      <c r="K28" s="20">
        <f t="shared" ref="K28" si="2">SUM(F28:J28)</f>
        <v>0</v>
      </c>
      <c r="L28" s="32"/>
      <c r="M28" s="35"/>
      <c r="N28" s="32"/>
    </row>
    <row r="29" spans="3:14" ht="23.25" customHeight="1" thickBot="1" x14ac:dyDescent="0.3">
      <c r="C29" s="41"/>
      <c r="D29" s="44"/>
      <c r="E29" s="28">
        <v>4</v>
      </c>
      <c r="F29" s="29" t="s">
        <v>21</v>
      </c>
      <c r="G29" s="29" t="s">
        <v>21</v>
      </c>
      <c r="H29" s="29">
        <v>99.35</v>
      </c>
      <c r="I29" s="29" t="s">
        <v>21</v>
      </c>
      <c r="J29" s="29">
        <v>0.19</v>
      </c>
      <c r="K29" s="30">
        <v>99</v>
      </c>
      <c r="L29" s="33"/>
      <c r="M29" s="36"/>
      <c r="N29" s="33"/>
    </row>
    <row r="30" spans="3:14" ht="15.75" customHeight="1" thickBot="1" x14ac:dyDescent="0.3">
      <c r="C30" s="39">
        <v>5</v>
      </c>
      <c r="D30" s="42" t="s">
        <v>32</v>
      </c>
      <c r="E30" s="6">
        <v>1</v>
      </c>
      <c r="F30" s="19">
        <v>1406.75</v>
      </c>
      <c r="G30" s="19" t="s">
        <v>21</v>
      </c>
      <c r="H30" s="19" t="s">
        <v>21</v>
      </c>
      <c r="I30" s="19" t="s">
        <v>21</v>
      </c>
      <c r="J30" s="19" t="s">
        <v>21</v>
      </c>
      <c r="K30" s="26">
        <f t="shared" si="0"/>
        <v>1406.75</v>
      </c>
      <c r="L30" s="31">
        <v>3444</v>
      </c>
      <c r="M30" s="34" t="s">
        <v>21</v>
      </c>
      <c r="N30" s="31">
        <f t="shared" si="1"/>
        <v>3444</v>
      </c>
    </row>
    <row r="31" spans="3:14" ht="15.75" customHeight="1" thickBot="1" x14ac:dyDescent="0.3">
      <c r="C31" s="40"/>
      <c r="D31" s="43"/>
      <c r="E31" s="27">
        <v>2</v>
      </c>
      <c r="F31" s="20" t="s">
        <v>21</v>
      </c>
      <c r="G31" s="20" t="s">
        <v>21</v>
      </c>
      <c r="H31" s="20" t="s">
        <v>21</v>
      </c>
      <c r="I31" s="20" t="s">
        <v>21</v>
      </c>
      <c r="J31" s="20" t="s">
        <v>21</v>
      </c>
      <c r="K31" s="20">
        <f t="shared" si="0"/>
        <v>0</v>
      </c>
      <c r="L31" s="32"/>
      <c r="M31" s="35"/>
      <c r="N31" s="32"/>
    </row>
    <row r="32" spans="3:14" ht="15.75" customHeight="1" thickBot="1" x14ac:dyDescent="0.3">
      <c r="C32" s="40"/>
      <c r="D32" s="43"/>
      <c r="E32" s="27">
        <v>3</v>
      </c>
      <c r="F32" s="20" t="s">
        <v>21</v>
      </c>
      <c r="G32" s="20" t="s">
        <v>21</v>
      </c>
      <c r="H32" s="20" t="s">
        <v>21</v>
      </c>
      <c r="I32" s="20" t="s">
        <v>21</v>
      </c>
      <c r="J32" s="20" t="s">
        <v>21</v>
      </c>
      <c r="K32" s="20" t="s">
        <v>21</v>
      </c>
      <c r="L32" s="32"/>
      <c r="M32" s="35"/>
      <c r="N32" s="32"/>
    </row>
    <row r="33" spans="3:14" ht="15.75" customHeight="1" thickBot="1" x14ac:dyDescent="0.3">
      <c r="C33" s="41"/>
      <c r="D33" s="44"/>
      <c r="E33" s="28">
        <v>4</v>
      </c>
      <c r="F33" s="29" t="s">
        <v>21</v>
      </c>
      <c r="G33" s="29" t="s">
        <v>21</v>
      </c>
      <c r="H33" s="29">
        <v>121.45</v>
      </c>
      <c r="I33" s="29" t="s">
        <v>21</v>
      </c>
      <c r="J33" s="29">
        <v>0.19</v>
      </c>
      <c r="K33" s="30">
        <v>121</v>
      </c>
      <c r="L33" s="33"/>
      <c r="M33" s="36"/>
      <c r="N33" s="33"/>
    </row>
    <row r="34" spans="3:14" ht="21.75" customHeight="1" thickBot="1" x14ac:dyDescent="0.3">
      <c r="C34" s="39">
        <v>6</v>
      </c>
      <c r="D34" s="42" t="s">
        <v>38</v>
      </c>
      <c r="E34" s="27">
        <v>1</v>
      </c>
      <c r="F34" s="20">
        <v>61.8</v>
      </c>
      <c r="G34" s="20" t="s">
        <v>21</v>
      </c>
      <c r="H34" s="20" t="s">
        <v>21</v>
      </c>
      <c r="I34" s="20" t="s">
        <v>21</v>
      </c>
      <c r="J34" s="20" t="s">
        <v>21</v>
      </c>
      <c r="K34" s="20">
        <f t="shared" si="0"/>
        <v>61.8</v>
      </c>
      <c r="L34" s="51">
        <v>59878</v>
      </c>
      <c r="M34" s="54" t="s">
        <v>21</v>
      </c>
      <c r="N34" s="51">
        <f t="shared" si="1"/>
        <v>59878</v>
      </c>
    </row>
    <row r="35" spans="3:14" ht="21.75" customHeight="1" thickBot="1" x14ac:dyDescent="0.3">
      <c r="C35" s="40"/>
      <c r="D35" s="43"/>
      <c r="E35" s="27">
        <v>2</v>
      </c>
      <c r="F35" s="20" t="s">
        <v>21</v>
      </c>
      <c r="G35" s="20" t="s">
        <v>21</v>
      </c>
      <c r="H35" s="20" t="s">
        <v>21</v>
      </c>
      <c r="I35" s="20" t="s">
        <v>21</v>
      </c>
      <c r="J35" s="20" t="s">
        <v>21</v>
      </c>
      <c r="K35" s="20">
        <f t="shared" si="0"/>
        <v>0</v>
      </c>
      <c r="L35" s="52"/>
      <c r="M35" s="55"/>
      <c r="N35" s="52"/>
    </row>
    <row r="36" spans="3:14" ht="21.75" customHeight="1" thickBot="1" x14ac:dyDescent="0.3">
      <c r="C36" s="40"/>
      <c r="D36" s="43"/>
      <c r="E36" s="27">
        <v>3</v>
      </c>
      <c r="F36" s="20" t="s">
        <v>21</v>
      </c>
      <c r="G36" s="20" t="s">
        <v>21</v>
      </c>
      <c r="H36" s="20" t="s">
        <v>21</v>
      </c>
      <c r="I36" s="20" t="s">
        <v>21</v>
      </c>
      <c r="J36" s="20" t="s">
        <v>21</v>
      </c>
      <c r="K36" s="20">
        <f t="shared" ref="K36" si="3">SUM(F36:J36)</f>
        <v>0</v>
      </c>
      <c r="L36" s="52"/>
      <c r="M36" s="55"/>
      <c r="N36" s="52"/>
    </row>
    <row r="37" spans="3:14" ht="21.75" customHeight="1" thickBot="1" x14ac:dyDescent="0.3">
      <c r="C37" s="41"/>
      <c r="D37" s="44"/>
      <c r="E37" s="28">
        <v>4</v>
      </c>
      <c r="F37" s="29" t="s">
        <v>21</v>
      </c>
      <c r="G37" s="29" t="s">
        <v>21</v>
      </c>
      <c r="H37" s="29" t="s">
        <v>21</v>
      </c>
      <c r="I37" s="29" t="s">
        <v>21</v>
      </c>
      <c r="J37" s="29" t="s">
        <v>21</v>
      </c>
      <c r="K37" s="30">
        <f t="shared" ref="K37" si="4">SUM(F37:J37)</f>
        <v>0</v>
      </c>
      <c r="L37" s="53"/>
      <c r="M37" s="56"/>
      <c r="N37" s="53"/>
    </row>
    <row r="38" spans="3:14" ht="15.75" customHeight="1" thickBot="1" x14ac:dyDescent="0.3">
      <c r="C38" s="39">
        <v>7</v>
      </c>
      <c r="D38" s="42" t="s">
        <v>28</v>
      </c>
      <c r="E38" s="6">
        <v>1</v>
      </c>
      <c r="F38" s="20" t="s">
        <v>21</v>
      </c>
      <c r="G38" s="20" t="s">
        <v>21</v>
      </c>
      <c r="H38" s="20" t="s">
        <v>21</v>
      </c>
      <c r="I38" s="20" t="s">
        <v>21</v>
      </c>
      <c r="J38" s="20" t="s">
        <v>21</v>
      </c>
      <c r="K38" s="20">
        <f t="shared" si="0"/>
        <v>0</v>
      </c>
      <c r="L38" s="31">
        <v>1000</v>
      </c>
      <c r="M38" s="34" t="s">
        <v>21</v>
      </c>
      <c r="N38" s="31">
        <f t="shared" si="1"/>
        <v>1000</v>
      </c>
    </row>
    <row r="39" spans="3:14" ht="15.75" customHeight="1" thickBot="1" x14ac:dyDescent="0.3">
      <c r="C39" s="40"/>
      <c r="D39" s="43"/>
      <c r="E39" s="27">
        <v>2</v>
      </c>
      <c r="F39" s="20" t="s">
        <v>21</v>
      </c>
      <c r="G39" s="20" t="s">
        <v>21</v>
      </c>
      <c r="H39" s="20" t="s">
        <v>21</v>
      </c>
      <c r="I39" s="20" t="s">
        <v>21</v>
      </c>
      <c r="J39" s="20" t="s">
        <v>21</v>
      </c>
      <c r="K39" s="20">
        <f t="shared" si="0"/>
        <v>0</v>
      </c>
      <c r="L39" s="32"/>
      <c r="M39" s="35"/>
      <c r="N39" s="32"/>
    </row>
    <row r="40" spans="3:14" ht="21" customHeight="1" thickBot="1" x14ac:dyDescent="0.3">
      <c r="C40" s="40"/>
      <c r="D40" s="43"/>
      <c r="E40" s="27">
        <v>3</v>
      </c>
      <c r="F40" s="20" t="s">
        <v>21</v>
      </c>
      <c r="G40" s="20" t="s">
        <v>21</v>
      </c>
      <c r="H40" s="20" t="s">
        <v>21</v>
      </c>
      <c r="I40" s="20" t="s">
        <v>21</v>
      </c>
      <c r="J40" s="20" t="s">
        <v>21</v>
      </c>
      <c r="K40" s="20">
        <f t="shared" si="0"/>
        <v>0</v>
      </c>
      <c r="L40" s="32"/>
      <c r="M40" s="35"/>
      <c r="N40" s="32"/>
    </row>
    <row r="41" spans="3:14" ht="21" customHeight="1" thickBot="1" x14ac:dyDescent="0.3">
      <c r="C41" s="41"/>
      <c r="D41" s="44"/>
      <c r="E41" s="25">
        <v>4</v>
      </c>
      <c r="F41" s="57">
        <v>81</v>
      </c>
      <c r="G41" s="30">
        <v>112.29</v>
      </c>
      <c r="H41" s="30">
        <v>622.07000000000005</v>
      </c>
      <c r="I41" s="29" t="s">
        <v>21</v>
      </c>
      <c r="J41" s="30">
        <v>6</v>
      </c>
      <c r="K41" s="30">
        <f>F41+G41+H41+J41</f>
        <v>821.36000000000013</v>
      </c>
      <c r="L41" s="33"/>
      <c r="M41" s="36"/>
      <c r="N41" s="33"/>
    </row>
    <row r="42" spans="3:14" ht="30.75" customHeight="1" thickBot="1" x14ac:dyDescent="0.3">
      <c r="C42" s="39">
        <v>8</v>
      </c>
      <c r="D42" s="42" t="s">
        <v>33</v>
      </c>
      <c r="E42" s="6">
        <v>1</v>
      </c>
      <c r="F42" s="19" t="s">
        <v>21</v>
      </c>
      <c r="G42" s="19" t="s">
        <v>21</v>
      </c>
      <c r="H42" s="19" t="s">
        <v>21</v>
      </c>
      <c r="I42" s="19" t="s">
        <v>21</v>
      </c>
      <c r="J42" s="19" t="s">
        <v>21</v>
      </c>
      <c r="K42" s="26">
        <f t="shared" si="0"/>
        <v>0</v>
      </c>
      <c r="L42" s="31">
        <v>22655</v>
      </c>
      <c r="M42" s="34" t="s">
        <v>21</v>
      </c>
      <c r="N42" s="31">
        <f t="shared" si="1"/>
        <v>22655</v>
      </c>
    </row>
    <row r="43" spans="3:14" ht="30.75" customHeight="1" thickBot="1" x14ac:dyDescent="0.3">
      <c r="C43" s="40"/>
      <c r="D43" s="43"/>
      <c r="E43" s="27">
        <v>2</v>
      </c>
      <c r="F43" s="20" t="s">
        <v>21</v>
      </c>
      <c r="G43" s="20" t="s">
        <v>21</v>
      </c>
      <c r="H43" s="20" t="s">
        <v>21</v>
      </c>
      <c r="I43" s="20" t="s">
        <v>21</v>
      </c>
      <c r="J43" s="20" t="s">
        <v>21</v>
      </c>
      <c r="K43" s="20">
        <f t="shared" si="0"/>
        <v>0</v>
      </c>
      <c r="L43" s="32"/>
      <c r="M43" s="35"/>
      <c r="N43" s="32"/>
    </row>
    <row r="44" spans="3:14" ht="18.75" customHeight="1" thickBot="1" x14ac:dyDescent="0.3">
      <c r="C44" s="40"/>
      <c r="D44" s="43"/>
      <c r="E44" s="27">
        <v>3</v>
      </c>
      <c r="F44" s="20" t="s">
        <v>21</v>
      </c>
      <c r="G44" s="20" t="s">
        <v>21</v>
      </c>
      <c r="H44" s="20" t="s">
        <v>21</v>
      </c>
      <c r="I44" s="20" t="s">
        <v>21</v>
      </c>
      <c r="J44" s="20" t="s">
        <v>21</v>
      </c>
      <c r="K44" s="20" t="s">
        <v>21</v>
      </c>
      <c r="L44" s="32"/>
      <c r="M44" s="35"/>
      <c r="N44" s="32"/>
    </row>
    <row r="45" spans="3:14" ht="18.75" customHeight="1" thickBot="1" x14ac:dyDescent="0.3">
      <c r="C45" s="41"/>
      <c r="D45" s="44"/>
      <c r="E45" s="25">
        <v>4</v>
      </c>
      <c r="F45" s="29" t="s">
        <v>21</v>
      </c>
      <c r="G45" s="29">
        <v>185.34</v>
      </c>
      <c r="H45" s="29">
        <v>627.54</v>
      </c>
      <c r="I45" s="29" t="s">
        <v>21</v>
      </c>
      <c r="J45" s="29">
        <v>407.27</v>
      </c>
      <c r="K45" s="30">
        <f>G45+H45+J45</f>
        <v>1220.1500000000001</v>
      </c>
      <c r="L45" s="33"/>
      <c r="M45" s="36"/>
      <c r="N45" s="33"/>
    </row>
    <row r="46" spans="3:14" ht="15.75" customHeight="1" thickBot="1" x14ac:dyDescent="0.3">
      <c r="C46" s="39">
        <v>9</v>
      </c>
      <c r="D46" s="42" t="s">
        <v>37</v>
      </c>
      <c r="E46" s="6">
        <v>1</v>
      </c>
      <c r="F46" s="19" t="s">
        <v>21</v>
      </c>
      <c r="G46" s="19" t="s">
        <v>21</v>
      </c>
      <c r="H46" s="19" t="s">
        <v>21</v>
      </c>
      <c r="I46" s="19" t="s">
        <v>21</v>
      </c>
      <c r="J46" s="19" t="s">
        <v>21</v>
      </c>
      <c r="K46" s="26">
        <f t="shared" si="0"/>
        <v>0</v>
      </c>
      <c r="L46" s="31">
        <v>14369</v>
      </c>
      <c r="M46" s="34" t="s">
        <v>21</v>
      </c>
      <c r="N46" s="31">
        <f t="shared" si="1"/>
        <v>14369</v>
      </c>
    </row>
    <row r="47" spans="3:14" ht="15.75" customHeight="1" thickBot="1" x14ac:dyDescent="0.3">
      <c r="C47" s="40"/>
      <c r="D47" s="43"/>
      <c r="E47" s="27">
        <v>2</v>
      </c>
      <c r="F47" s="20" t="s">
        <v>21</v>
      </c>
      <c r="G47" s="20" t="s">
        <v>21</v>
      </c>
      <c r="H47" s="20" t="s">
        <v>21</v>
      </c>
      <c r="I47" s="20" t="s">
        <v>21</v>
      </c>
      <c r="J47" s="20">
        <v>52.56</v>
      </c>
      <c r="K47" s="20">
        <f t="shared" si="0"/>
        <v>52.56</v>
      </c>
      <c r="L47" s="32"/>
      <c r="M47" s="35"/>
      <c r="N47" s="32"/>
    </row>
    <row r="48" spans="3:14" ht="20.25" customHeight="1" thickBot="1" x14ac:dyDescent="0.3">
      <c r="C48" s="40"/>
      <c r="D48" s="43"/>
      <c r="E48" s="27">
        <v>3</v>
      </c>
      <c r="F48" s="20" t="s">
        <v>21</v>
      </c>
      <c r="G48" s="20" t="s">
        <v>21</v>
      </c>
      <c r="H48" s="20" t="s">
        <v>21</v>
      </c>
      <c r="I48" s="20" t="s">
        <v>21</v>
      </c>
      <c r="J48" s="20" t="s">
        <v>21</v>
      </c>
      <c r="K48" s="20" t="s">
        <v>21</v>
      </c>
      <c r="L48" s="32"/>
      <c r="M48" s="35"/>
      <c r="N48" s="32"/>
    </row>
    <row r="49" spans="3:21" ht="20.25" customHeight="1" thickBot="1" x14ac:dyDescent="0.3">
      <c r="C49" s="41"/>
      <c r="D49" s="44"/>
      <c r="E49" s="25">
        <v>4</v>
      </c>
      <c r="F49" s="29" t="s">
        <v>21</v>
      </c>
      <c r="G49" s="29" t="s">
        <v>21</v>
      </c>
      <c r="H49" s="29" t="s">
        <v>21</v>
      </c>
      <c r="I49" s="29" t="s">
        <v>21</v>
      </c>
      <c r="J49" s="29" t="s">
        <v>21</v>
      </c>
      <c r="K49" s="30" t="s">
        <v>21</v>
      </c>
      <c r="L49" s="33"/>
      <c r="M49" s="36"/>
      <c r="N49" s="33"/>
    </row>
    <row r="50" spans="3:21" ht="15.75" customHeight="1" thickBot="1" x14ac:dyDescent="0.3">
      <c r="C50" s="39">
        <v>10</v>
      </c>
      <c r="D50" s="39" t="s">
        <v>28</v>
      </c>
      <c r="E50" s="6">
        <v>1</v>
      </c>
      <c r="F50" s="20">
        <v>616</v>
      </c>
      <c r="G50" s="19" t="s">
        <v>21</v>
      </c>
      <c r="H50" s="19" t="s">
        <v>21</v>
      </c>
      <c r="I50" s="19" t="s">
        <v>21</v>
      </c>
      <c r="J50" s="19">
        <v>2.75</v>
      </c>
      <c r="K50" s="26">
        <f t="shared" si="0"/>
        <v>618.75</v>
      </c>
      <c r="L50" s="34" t="s">
        <v>21</v>
      </c>
      <c r="M50" s="31">
        <v>41624</v>
      </c>
      <c r="N50" s="31">
        <f t="shared" si="1"/>
        <v>41624</v>
      </c>
      <c r="P50" s="58"/>
      <c r="Q50" s="58"/>
      <c r="R50" s="58"/>
      <c r="S50" s="58"/>
      <c r="T50" s="58"/>
      <c r="U50" s="58"/>
    </row>
    <row r="51" spans="3:21" ht="15.75" customHeight="1" thickBot="1" x14ac:dyDescent="0.3">
      <c r="C51" s="40"/>
      <c r="D51" s="40"/>
      <c r="E51" s="27">
        <v>2</v>
      </c>
      <c r="F51" s="20">
        <v>33</v>
      </c>
      <c r="G51" s="20" t="s">
        <v>21</v>
      </c>
      <c r="H51" s="20" t="s">
        <v>21</v>
      </c>
      <c r="I51" s="20" t="s">
        <v>21</v>
      </c>
      <c r="J51" s="20" t="s">
        <v>21</v>
      </c>
      <c r="K51" s="20">
        <f t="shared" si="0"/>
        <v>33</v>
      </c>
      <c r="L51" s="35"/>
      <c r="M51" s="32"/>
      <c r="N51" s="32"/>
    </row>
    <row r="52" spans="3:21" ht="21" customHeight="1" thickBot="1" x14ac:dyDescent="0.3">
      <c r="C52" s="40"/>
      <c r="D52" s="40"/>
      <c r="E52" s="27">
        <v>3</v>
      </c>
      <c r="F52" s="20">
        <v>7032</v>
      </c>
      <c r="G52" s="20">
        <v>3336</v>
      </c>
      <c r="H52" s="20">
        <v>526</v>
      </c>
      <c r="I52" s="20" t="s">
        <v>21</v>
      </c>
      <c r="J52" s="20">
        <v>688</v>
      </c>
      <c r="K52" s="20">
        <f>F52+G52+H52+J52</f>
        <v>11582</v>
      </c>
      <c r="L52" s="35"/>
      <c r="M52" s="32"/>
      <c r="N52" s="32"/>
    </row>
    <row r="53" spans="3:21" ht="21" customHeight="1" thickBot="1" x14ac:dyDescent="0.3">
      <c r="C53" s="41"/>
      <c r="D53" s="41"/>
      <c r="E53" s="25">
        <v>4</v>
      </c>
      <c r="F53" s="29" t="s">
        <v>21</v>
      </c>
      <c r="G53" s="29">
        <v>2366.4899999999998</v>
      </c>
      <c r="H53" s="29">
        <v>7112.39</v>
      </c>
      <c r="I53" s="29" t="s">
        <v>21</v>
      </c>
      <c r="J53" s="30">
        <v>597</v>
      </c>
      <c r="K53" s="29">
        <f>G53+H53+J53</f>
        <v>10075.880000000001</v>
      </c>
      <c r="L53" s="36"/>
      <c r="M53" s="33"/>
      <c r="N53" s="33"/>
    </row>
    <row r="54" spans="3:21" ht="15.75" customHeight="1" thickBot="1" x14ac:dyDescent="0.3">
      <c r="C54" s="39">
        <v>11</v>
      </c>
      <c r="D54" s="39" t="s">
        <v>39</v>
      </c>
      <c r="E54" s="6">
        <v>1</v>
      </c>
      <c r="F54" s="19">
        <v>582.32000000000005</v>
      </c>
      <c r="G54" s="19" t="s">
        <v>21</v>
      </c>
      <c r="H54" s="19" t="s">
        <v>21</v>
      </c>
      <c r="I54" s="19" t="s">
        <v>21</v>
      </c>
      <c r="J54" s="19">
        <v>0.28000000000000003</v>
      </c>
      <c r="K54" s="26">
        <v>582</v>
      </c>
      <c r="L54" s="34" t="s">
        <v>21</v>
      </c>
      <c r="M54" s="31">
        <v>21400</v>
      </c>
      <c r="N54" s="31">
        <f t="shared" si="1"/>
        <v>21400</v>
      </c>
    </row>
    <row r="55" spans="3:21" ht="15.75" customHeight="1" thickBot="1" x14ac:dyDescent="0.3">
      <c r="C55" s="40"/>
      <c r="D55" s="40"/>
      <c r="E55" s="27">
        <v>2</v>
      </c>
      <c r="F55" s="20" t="s">
        <v>21</v>
      </c>
      <c r="G55" s="20" t="s">
        <v>21</v>
      </c>
      <c r="H55" s="20" t="s">
        <v>21</v>
      </c>
      <c r="I55" s="20" t="s">
        <v>21</v>
      </c>
      <c r="J55" s="20" t="s">
        <v>21</v>
      </c>
      <c r="K55" s="20">
        <f t="shared" si="0"/>
        <v>0</v>
      </c>
      <c r="L55" s="35"/>
      <c r="M55" s="32"/>
      <c r="N55" s="32"/>
    </row>
    <row r="56" spans="3:21" ht="18" customHeight="1" thickBot="1" x14ac:dyDescent="0.3">
      <c r="C56" s="40"/>
      <c r="D56" s="40"/>
      <c r="E56" s="27">
        <v>3</v>
      </c>
      <c r="F56" s="20" t="s">
        <v>21</v>
      </c>
      <c r="G56" s="20" t="s">
        <v>21</v>
      </c>
      <c r="H56" s="20" t="s">
        <v>21</v>
      </c>
      <c r="I56" s="20" t="s">
        <v>21</v>
      </c>
      <c r="J56" s="20" t="s">
        <v>21</v>
      </c>
      <c r="K56" s="20" t="s">
        <v>21</v>
      </c>
      <c r="L56" s="35"/>
      <c r="M56" s="32"/>
      <c r="N56" s="32"/>
    </row>
    <row r="57" spans="3:21" ht="18" customHeight="1" thickBot="1" x14ac:dyDescent="0.3">
      <c r="C57" s="41"/>
      <c r="D57" s="41"/>
      <c r="E57" s="25">
        <v>4</v>
      </c>
      <c r="F57" s="29">
        <v>4.5</v>
      </c>
      <c r="G57" s="29"/>
      <c r="H57" s="29"/>
      <c r="I57" s="29"/>
      <c r="J57" s="29">
        <v>0.13</v>
      </c>
      <c r="K57" s="30">
        <v>5</v>
      </c>
      <c r="L57" s="36"/>
      <c r="M57" s="33"/>
      <c r="N57" s="33"/>
    </row>
    <row r="58" spans="3:21" ht="27" customHeight="1" thickBot="1" x14ac:dyDescent="0.3">
      <c r="C58" s="37" t="s">
        <v>17</v>
      </c>
      <c r="D58" s="38"/>
      <c r="E58" s="5"/>
      <c r="F58" s="19">
        <f>F14+F16+F18+F19+F20+F22+F23+F24+F25+F26+F30+F34+F41+F50+F51+F52+F54+F57</f>
        <v>20685.089999999997</v>
      </c>
      <c r="G58" s="19">
        <f>G17+G20+G21+G22+G23+G24+G25+G41+G45+G52+G53</f>
        <v>48207.959999999992</v>
      </c>
      <c r="H58" s="19">
        <f>H20+H21+H22+H23+H24+H25+H29+H33+H41+H45+H52+H53</f>
        <v>28193.855</v>
      </c>
      <c r="I58" s="20" t="s">
        <v>21</v>
      </c>
      <c r="J58" s="19">
        <f>J17+J20+J21+J22+J23+J24+J25+J41+J45+J47+J50+J52+J53</f>
        <v>9589.0549999999985</v>
      </c>
      <c r="K58" s="19">
        <f>K14+K16+K17+K18+K19+K20+K21+K22+K23+K24+K25+K26+K29+K30+K33+K34+K41+K45+K47+K50+K51+K52+K53+K54+K57</f>
        <v>106675.91</v>
      </c>
      <c r="L58" s="19">
        <f>L46+L42+L38+L34+L30+L26+L22+L18+L14</f>
        <v>224501</v>
      </c>
      <c r="M58" s="19">
        <f>SUM(M50:M54)</f>
        <v>63024</v>
      </c>
      <c r="N58" s="19">
        <f>SUM(N14:N54)</f>
        <v>287525</v>
      </c>
    </row>
    <row r="59" spans="3:21" x14ac:dyDescent="0.25">
      <c r="C59" s="1"/>
    </row>
    <row r="60" spans="3:21" ht="18.75" x14ac:dyDescent="0.3">
      <c r="D60" s="22" t="s">
        <v>30</v>
      </c>
      <c r="E60" s="15"/>
      <c r="F60" s="15"/>
      <c r="G60" s="15"/>
      <c r="H60" s="15"/>
      <c r="I60" s="15"/>
      <c r="J60" s="15"/>
      <c r="K60" s="15"/>
      <c r="L60" s="15"/>
      <c r="M60" s="13"/>
      <c r="N60" s="15"/>
      <c r="O60" s="16"/>
    </row>
    <row r="61" spans="3:21" ht="18.75" x14ac:dyDescent="0.3">
      <c r="D61" s="23" t="s">
        <v>25</v>
      </c>
      <c r="E61" s="9"/>
      <c r="F61" s="10"/>
      <c r="G61" s="10"/>
      <c r="H61" s="10"/>
      <c r="I61" s="10"/>
      <c r="J61" s="10"/>
      <c r="K61" s="10"/>
      <c r="L61" s="10"/>
      <c r="M61" s="13"/>
      <c r="N61" s="10"/>
      <c r="O61" s="11"/>
    </row>
    <row r="62" spans="3:21" ht="18.75" x14ac:dyDescent="0.3">
      <c r="D62" s="24" t="s">
        <v>26</v>
      </c>
      <c r="E62" s="17"/>
      <c r="F62" s="17"/>
      <c r="G62" s="17"/>
      <c r="H62" s="17"/>
      <c r="I62" s="17"/>
      <c r="J62" s="17"/>
      <c r="K62" s="12" t="s">
        <v>40</v>
      </c>
      <c r="L62" s="10"/>
      <c r="M62" s="13"/>
      <c r="O62" s="18"/>
    </row>
    <row r="63" spans="3:21" ht="15.75" customHeight="1" x14ac:dyDescent="0.3">
      <c r="D63" s="22"/>
      <c r="E63" s="15"/>
      <c r="F63" s="15"/>
      <c r="G63" s="15"/>
      <c r="H63" s="15"/>
      <c r="I63" s="15"/>
      <c r="J63" s="15"/>
      <c r="K63" s="15"/>
      <c r="L63" s="15"/>
      <c r="M63" s="13"/>
      <c r="N63" s="15"/>
      <c r="O63" s="16"/>
    </row>
    <row r="64" spans="3:21" ht="18.75" hidden="1" x14ac:dyDescent="0.3">
      <c r="D64" s="23"/>
      <c r="E64" s="9"/>
      <c r="F64" s="10"/>
      <c r="G64" s="10"/>
      <c r="H64" s="10"/>
      <c r="I64" s="10"/>
      <c r="J64" s="10"/>
      <c r="K64" s="10"/>
      <c r="L64" s="10"/>
      <c r="M64" s="13"/>
      <c r="N64" s="10"/>
      <c r="O64" s="11"/>
    </row>
    <row r="65" spans="4:15" ht="18.75" x14ac:dyDescent="0.3">
      <c r="D65" s="23" t="s">
        <v>22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</row>
    <row r="66" spans="4:15" ht="18.75" x14ac:dyDescent="0.3">
      <c r="D66" s="22" t="s">
        <v>23</v>
      </c>
      <c r="E66" s="12"/>
      <c r="F66" s="12"/>
      <c r="G66" s="12"/>
      <c r="H66" s="12"/>
      <c r="I66" s="12"/>
      <c r="J66" s="12"/>
      <c r="K66" s="12" t="s">
        <v>24</v>
      </c>
      <c r="L66" s="12"/>
      <c r="M66" s="13"/>
      <c r="O66" s="14"/>
    </row>
  </sheetData>
  <mergeCells count="69">
    <mergeCell ref="D38:D41"/>
    <mergeCell ref="C38:C41"/>
    <mergeCell ref="N50:N53"/>
    <mergeCell ref="M54:M57"/>
    <mergeCell ref="N54:N57"/>
    <mergeCell ref="D42:D45"/>
    <mergeCell ref="C42:C45"/>
    <mergeCell ref="D46:D49"/>
    <mergeCell ref="C46:C49"/>
    <mergeCell ref="M38:M41"/>
    <mergeCell ref="N38:N41"/>
    <mergeCell ref="M42:M45"/>
    <mergeCell ref="N42:N45"/>
    <mergeCell ref="L38:L41"/>
    <mergeCell ref="L42:L45"/>
    <mergeCell ref="C18:C21"/>
    <mergeCell ref="D18:D21"/>
    <mergeCell ref="C22:C25"/>
    <mergeCell ref="D22:D25"/>
    <mergeCell ref="D26:D29"/>
    <mergeCell ref="C26:C29"/>
    <mergeCell ref="C30:C33"/>
    <mergeCell ref="D30:D33"/>
    <mergeCell ref="C34:C37"/>
    <mergeCell ref="M26:M29"/>
    <mergeCell ref="N26:N29"/>
    <mergeCell ref="M30:M33"/>
    <mergeCell ref="N30:N33"/>
    <mergeCell ref="L34:L37"/>
    <mergeCell ref="M34:M37"/>
    <mergeCell ref="N34:N37"/>
    <mergeCell ref="D34:D37"/>
    <mergeCell ref="N14:N17"/>
    <mergeCell ref="M18:M21"/>
    <mergeCell ref="N18:N21"/>
    <mergeCell ref="M22:M25"/>
    <mergeCell ref="N22:N25"/>
    <mergeCell ref="D14:D17"/>
    <mergeCell ref="C14:C17"/>
    <mergeCell ref="C2:N2"/>
    <mergeCell ref="C3:N3"/>
    <mergeCell ref="C4:N4"/>
    <mergeCell ref="C5:N5"/>
    <mergeCell ref="C6:N6"/>
    <mergeCell ref="C7:N7"/>
    <mergeCell ref="C8:N8"/>
    <mergeCell ref="C9:N9"/>
    <mergeCell ref="C11:C12"/>
    <mergeCell ref="D11:D12"/>
    <mergeCell ref="E11:E12"/>
    <mergeCell ref="F11:K11"/>
    <mergeCell ref="L11:N11"/>
    <mergeCell ref="M14:M17"/>
    <mergeCell ref="L14:L17"/>
    <mergeCell ref="L18:L21"/>
    <mergeCell ref="L22:L25"/>
    <mergeCell ref="L26:L29"/>
    <mergeCell ref="L30:L33"/>
    <mergeCell ref="C58:D58"/>
    <mergeCell ref="D50:D53"/>
    <mergeCell ref="C50:C53"/>
    <mergeCell ref="D54:D57"/>
    <mergeCell ref="C54:C57"/>
    <mergeCell ref="L46:L49"/>
    <mergeCell ref="L50:L53"/>
    <mergeCell ref="L54:L57"/>
    <mergeCell ref="M46:M49"/>
    <mergeCell ref="N46:N49"/>
    <mergeCell ref="M50:M53"/>
  </mergeCells>
  <pageMargins left="0.43307086614173229" right="1.5748031496062993" top="0.39370078740157483" bottom="0" header="0.31496062992125984" footer="0"/>
  <pageSetup paperSize="9" scale="45" fitToHeight="0" orientation="landscape" r:id="rId1"/>
  <ignoredErrors>
    <ignoredError sqref="K20 K24 M58 K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 Игорь Олегович</dc:creator>
  <cp:lastModifiedBy>Прончатова Анна Григорьевна</cp:lastModifiedBy>
  <cp:lastPrinted>2023-02-09T10:57:00Z</cp:lastPrinted>
  <dcterms:created xsi:type="dcterms:W3CDTF">2020-04-20T11:21:25Z</dcterms:created>
  <dcterms:modified xsi:type="dcterms:W3CDTF">2023-02-09T11:07:30Z</dcterms:modified>
</cp:coreProperties>
</file>